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<sst xmlns="http://schemas.openxmlformats.org/spreadsheetml/2006/main" count="131" uniqueCount="104">
  <si>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</si>
  <si>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</si>
  <si>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</si>
  <si>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</si>
  <si>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</si>
  <si>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</si>
  <si>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</si>
  <si>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</si>
  <si>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</si>
  <si>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</si>
  <si>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</si>
  <si>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</si>
  <si>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</si>
  <si>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</si>
  <si>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</si>
  <si>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</si>
  <si>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</si>
  <si>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</si>
  <si>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</si>
  <si>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</si>
  <si>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</si>
  <si>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</si>
  <si>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</si>
  <si>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</si>
  <si>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</si>
  <si>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</si>
  <si>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</si>
  <si>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</si>
  <si>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</si>
  <si>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 xml:space="preserve">פסגות </t>
  </si>
  <si>
    <t>כללי</t>
  </si>
  <si>
    <t>הלכתי</t>
  </si>
  <si>
    <t>סה"כ</t>
  </si>
  <si>
    <t>קרן טנא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</si>
  <si>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</si>
  <si>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</si>
  <si>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</si>
  <si>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</si>
  <si>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</si>
  <si>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</si>
  <si>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</si>
  <si>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</si>
  <si>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</si>
  <si>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</si>
  <si>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</si>
  <si>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</si>
  <si>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</si>
  <si>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</si>
  <si>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</si>
  <si>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</si>
  <si>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</si>
  <si>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</si>
  <si>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</si>
  <si>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שיעור סך הוצאות ישירות מסך נכסים לסוף שנה קודמת (באחוזים) (סעיף 6 חלקי סך נכסים לתום שנה קודמת)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</si>
  <si>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</si>
  <si>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</si>
  <si>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</si>
  <si>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</si>
  <si>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תשלום בגין השקעה בתעודות סל</t>
  </si>
  <si>
    <t>תעודות סל ישראלית</t>
  </si>
  <si>
    <t>תעודות סל זרה</t>
  </si>
  <si>
    <t>סך הכל עמלות בגין תשלום השקעה בתעודת סל</t>
  </si>
  <si>
    <t>קרן השתלמות למורים תיכוניים - מאוחד</t>
  </si>
  <si>
    <t>בנק לאומי</t>
  </si>
  <si>
    <t>בנק דיסקונט</t>
  </si>
  <si>
    <t>אי.בי.אי.</t>
  </si>
  <si>
    <t>מיטב טרייד ני"ע</t>
  </si>
  <si>
    <t>OPPENHEIMER</t>
  </si>
  <si>
    <t>סה"כ הוצאות משפטיות בגין השקעות ריאליות</t>
  </si>
  <si>
    <t>פועלים סהר</t>
  </si>
  <si>
    <t>BSP ABSOLUTE RETURN FD FO FD (LI)</t>
  </si>
  <si>
    <t>AGATE MEDICAL INVESTMENT</t>
  </si>
  <si>
    <t>profimex קרן השקעה בקרנות נדלן</t>
  </si>
  <si>
    <t>SPHERA GLOBAL HEALTHCARE MASTE</t>
  </si>
  <si>
    <t>קרן השקעה IGP</t>
  </si>
  <si>
    <t>יסודות א' נדלן ופיתוח שותפות מוגבלת</t>
  </si>
  <si>
    <t>ריאליטי קרן השקעות 2</t>
  </si>
  <si>
    <t>קרן תש"י - קרן 1 (מורים)</t>
  </si>
  <si>
    <t>FIMI OPPORTUNITY V מורים</t>
  </si>
  <si>
    <t>קרן תש"י - קרן 2 (מורים)</t>
  </si>
  <si>
    <t>ת.ש.י דליה בכורה, שותפות מוגבלת</t>
  </si>
  <si>
    <t xml:space="preserve">  דטס טריטי 25%</t>
  </si>
  <si>
    <t>בנק מזרחי</t>
  </si>
  <si>
    <t>נשואה</t>
  </si>
  <si>
    <t>Pi Emerging Markets Segregated II CLass B 01/16</t>
  </si>
  <si>
    <t>תש"י 431 (כביש 431) מורים</t>
  </si>
  <si>
    <t>אקסלנס</t>
  </si>
  <si>
    <t>STAGE 1</t>
  </si>
  <si>
    <t>אייפקס מדיום ישראל מורים</t>
  </si>
  <si>
    <t>בלו אטלנטיק פרטנרס</t>
  </si>
  <si>
    <t>סה,כ הוצאות יעוץ בגין השקעות ריאליות</t>
  </si>
  <si>
    <t>01/09/2016- 31/03/2017</t>
  </si>
  <si>
    <t>בנק ירושלים</t>
  </si>
  <si>
    <t>CAMALIA EQUITY G/C</t>
  </si>
  <si>
    <t>אנליזת חוב עיסקת מימון פרוייקט</t>
  </si>
  <si>
    <t>פימי 6 אופורטוניטי ישראל FIMI</t>
  </si>
  <si>
    <t>קרן קוגיטו קפיטל מורים</t>
  </si>
  <si>
    <t>ת.ש.י דרכים ש.מ class a</t>
  </si>
  <si>
    <t>תשתיות ישראל 3</t>
  </si>
  <si>
    <t>קרן שקד</t>
  </si>
  <si>
    <t>דליה אנרגיה (הלוואה)</t>
  </si>
  <si>
    <t>קרן גידור lehman brothers</t>
  </si>
  <si>
    <t>הכנסות מעמלת התחייבות</t>
  </si>
  <si>
    <t>ריאלטי קו אינווסמנט נווה אילן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</si>
</sst>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dd/mm/yy"/>
    <numFmt numFmtId="175" formatCode="###"/>
    <numFmt numFmtId="176" formatCode="#,##0.00_ ;[Red]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000000000"/>
    <numFmt numFmtId="182" formatCode="#,##0.0000000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7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0" fontId="0" fillId="0" borderId="0" xfId="37" applyNumberFormat="1" applyFont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3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19</v>
      </c>
    </row>
    <row r="3" ht="12.75">
      <c r="B3" s="14" t="s">
        <v>91</v>
      </c>
    </row>
    <row r="4" spans="3:6" ht="13.5" customHeight="1">
      <c r="C4" s="17" t="s">
        <v>30</v>
      </c>
      <c r="D4" s="17" t="s">
        <v>31</v>
      </c>
      <c r="E4" s="17" t="s">
        <v>34</v>
      </c>
      <c r="F4" s="17" t="s">
        <v>32</v>
      </c>
    </row>
    <row r="5" spans="2:6" ht="19.5" customHeight="1">
      <c r="B5" s="22" t="s">
        <v>62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9.5" customHeight="1">
      <c r="B6" s="7"/>
      <c r="C6" s="18"/>
      <c r="D6" s="18"/>
      <c r="E6" s="18"/>
      <c r="F6" s="18"/>
    </row>
    <row r="7" spans="2:6" ht="15">
      <c r="B7" s="7" t="s">
        <v>36</v>
      </c>
      <c r="C7" s="9"/>
      <c r="D7" s="9"/>
      <c r="E7" s="9"/>
      <c r="F7" s="9"/>
    </row>
    <row r="8" spans="2:6" ht="12.75">
      <c r="B8" s="3" t="s">
        <v>1</v>
      </c>
      <c r="C8" s="16">
        <f>'נספח 2'!C9</f>
        <v>49.30403000000001</v>
      </c>
      <c r="D8" s="16">
        <f>'נספח 2'!D9</f>
        <v>1.1360299999999999</v>
      </c>
      <c r="E8" s="16">
        <f>'נספח 2'!E9</f>
        <v>0.04088</v>
      </c>
      <c r="F8" s="16">
        <f>SUM(C8:E8)</f>
        <v>50.48094000000001</v>
      </c>
    </row>
    <row r="9" spans="2:6" ht="12.75">
      <c r="B9" s="3" t="s">
        <v>0</v>
      </c>
      <c r="C9" s="16">
        <f>'נספח 2'!C29</f>
        <v>114.26025864100001</v>
      </c>
      <c r="D9" s="16">
        <f>'נספח 2'!D29</f>
        <v>6.194125319999999</v>
      </c>
      <c r="E9" s="16">
        <f>'נספח 2'!E29</f>
        <v>0.22247000000000003</v>
      </c>
      <c r="F9" s="16">
        <f>SUM(C9:E9)</f>
        <v>120.676853961</v>
      </c>
    </row>
    <row r="10" spans="2:6" ht="12.75">
      <c r="B10" s="3"/>
      <c r="C10" s="16"/>
      <c r="D10" s="16"/>
      <c r="E10" s="16"/>
      <c r="F10" s="16"/>
    </row>
    <row r="11" spans="2:6" ht="14.25" customHeight="1">
      <c r="B11" s="7" t="s">
        <v>37</v>
      </c>
      <c r="C11" s="16"/>
      <c r="D11" s="16"/>
      <c r="E11" s="16"/>
      <c r="F11" s="16"/>
    </row>
    <row r="12" spans="2:6" ht="12.75">
      <c r="B12" s="3" t="s">
        <v>2</v>
      </c>
      <c r="C12" s="16"/>
      <c r="D12" s="16"/>
      <c r="E12" s="16"/>
      <c r="F12" s="16"/>
    </row>
    <row r="13" spans="2:6" ht="12.75">
      <c r="B13" s="3" t="s">
        <v>3</v>
      </c>
      <c r="C13" s="16">
        <f>'נספח 2'!C36</f>
        <v>69.74057424</v>
      </c>
      <c r="D13" s="16">
        <f>'נספח 2'!D36</f>
        <v>1.38927223</v>
      </c>
      <c r="E13" s="16">
        <f>'נספח 2'!E36</f>
        <v>0.05298000000000001</v>
      </c>
      <c r="F13" s="16">
        <f>SUM(C13:E13)</f>
        <v>71.18282647000001</v>
      </c>
    </row>
    <row r="14" spans="2:6" ht="12.75">
      <c r="B14" s="3"/>
      <c r="C14" s="16"/>
      <c r="D14" s="16"/>
      <c r="E14" s="16"/>
      <c r="F14" s="16"/>
    </row>
    <row r="15" spans="2:6" ht="15">
      <c r="B15" s="7" t="s">
        <v>38</v>
      </c>
      <c r="C15" s="16"/>
      <c r="D15" s="16"/>
      <c r="E15" s="16"/>
      <c r="F15" s="16"/>
    </row>
    <row r="16" spans="2:6" ht="12.75">
      <c r="B16" s="3" t="s">
        <v>39</v>
      </c>
      <c r="C16" s="16">
        <f>'נספח 2'!C43</f>
        <v>62.37</v>
      </c>
      <c r="D16" s="16">
        <f>'נספח 2'!D43</f>
        <v>0</v>
      </c>
      <c r="E16" s="16">
        <f>'נספח 2'!E43</f>
        <v>0</v>
      </c>
      <c r="F16" s="16">
        <f>SUM(C16:E16)</f>
        <v>62.37</v>
      </c>
    </row>
    <row r="17" spans="2:6" ht="12.75">
      <c r="B17" s="3" t="s">
        <v>40</v>
      </c>
      <c r="C17" s="16"/>
      <c r="D17" s="16"/>
      <c r="E17" s="16"/>
      <c r="F17" s="16"/>
    </row>
    <row r="18" spans="2:6" ht="12.75">
      <c r="B18" s="3" t="s">
        <v>41</v>
      </c>
      <c r="C18" s="16"/>
      <c r="D18" s="16"/>
      <c r="E18" s="16"/>
      <c r="F18" s="16"/>
    </row>
    <row r="19" spans="2:6" ht="12.75">
      <c r="B19" s="3"/>
      <c r="C19" s="16"/>
      <c r="D19" s="16"/>
      <c r="E19" s="16"/>
      <c r="F19" s="16"/>
    </row>
    <row r="20" spans="2:6" ht="15">
      <c r="B20" s="7" t="s">
        <v>42</v>
      </c>
      <c r="C20" s="16"/>
      <c r="D20" s="16"/>
      <c r="E20" s="16"/>
      <c r="F20" s="16"/>
    </row>
    <row r="21" spans="2:6" ht="12.75">
      <c r="B21" s="3" t="s">
        <v>43</v>
      </c>
      <c r="C21" s="16">
        <f>'נספח 3'!C33</f>
        <v>847.4198912480501</v>
      </c>
      <c r="D21" s="16">
        <f>'נספח 3'!D33</f>
        <v>0</v>
      </c>
      <c r="E21" s="16">
        <f>'נספח 3'!E33</f>
        <v>0</v>
      </c>
      <c r="F21" s="16">
        <f>SUM(C21:E21)</f>
        <v>847.4198912480501</v>
      </c>
    </row>
    <row r="22" spans="2:6" ht="12.75">
      <c r="B22" s="3" t="s">
        <v>44</v>
      </c>
      <c r="C22" s="16">
        <f>'נספח 3'!C43</f>
        <v>215.48881413675002</v>
      </c>
      <c r="D22" s="16">
        <f>'נספח 3'!D43</f>
        <v>0</v>
      </c>
      <c r="E22" s="16">
        <f>'נספח 3'!E43</f>
        <v>0</v>
      </c>
      <c r="F22" s="16">
        <f>SUM(C22:E22)</f>
        <v>215.48881413675002</v>
      </c>
    </row>
    <row r="23" spans="2:6" ht="12.75">
      <c r="B23" s="6" t="s">
        <v>4</v>
      </c>
      <c r="C23" s="16"/>
      <c r="D23" s="16"/>
      <c r="E23" s="16"/>
      <c r="F23" s="16"/>
    </row>
    <row r="24" spans="2:6" ht="12.75">
      <c r="B24" s="6" t="s">
        <v>13</v>
      </c>
      <c r="C24" s="16"/>
      <c r="D24" s="16"/>
      <c r="E24" s="16"/>
      <c r="F24" s="16"/>
    </row>
    <row r="25" spans="2:6" ht="12.75">
      <c r="B25" s="3" t="s">
        <v>45</v>
      </c>
      <c r="C25" s="16"/>
      <c r="D25" s="16"/>
      <c r="E25" s="16"/>
      <c r="F25" s="16"/>
    </row>
    <row r="26" spans="2:6" ht="12.75">
      <c r="B26" s="3" t="s">
        <v>46</v>
      </c>
      <c r="C26" s="16">
        <f>'נספח 3'!C55</f>
        <v>785.06637</v>
      </c>
      <c r="D26" s="16">
        <f>'נספח 3'!D55</f>
        <v>15.6042</v>
      </c>
      <c r="E26" s="16">
        <f>'נספח 3'!E55</f>
        <v>0</v>
      </c>
      <c r="F26" s="16">
        <f>SUM(C26:E26)</f>
        <v>800.67057</v>
      </c>
    </row>
    <row r="27" spans="2:6" ht="12.75">
      <c r="B27" s="6" t="s">
        <v>47</v>
      </c>
      <c r="C27" s="16">
        <f>'נספח 3'!C59</f>
        <v>0</v>
      </c>
      <c r="D27" s="16">
        <f>'נספח 3'!D59</f>
        <v>0</v>
      </c>
      <c r="E27" s="16">
        <f>'נספח 3'!E59</f>
        <v>0</v>
      </c>
      <c r="F27" s="16">
        <f>SUM(C27:E27)</f>
        <v>0</v>
      </c>
    </row>
    <row r="28" spans="2:6" ht="12.75">
      <c r="B28" s="6" t="s">
        <v>48</v>
      </c>
      <c r="C28" s="16">
        <f>'נספח 3'!C60</f>
        <v>633.4736399999999</v>
      </c>
      <c r="D28" s="16">
        <f>'נספח 3'!D60</f>
        <v>23.08068</v>
      </c>
      <c r="E28" s="16">
        <f>'נספח 3'!E60</f>
        <v>0.15128</v>
      </c>
      <c r="F28" s="16">
        <f>SUM(C28:E28)</f>
        <v>656.7056</v>
      </c>
    </row>
    <row r="29" spans="2:6" ht="12.75">
      <c r="B29" s="6"/>
      <c r="C29" s="16"/>
      <c r="D29" s="16"/>
      <c r="E29" s="16"/>
      <c r="F29" s="16"/>
    </row>
    <row r="30" spans="2:6" ht="15">
      <c r="B30" s="7" t="s">
        <v>49</v>
      </c>
      <c r="C30" s="16"/>
      <c r="D30" s="16"/>
      <c r="E30" s="16"/>
      <c r="F30" s="16"/>
    </row>
    <row r="31" spans="2:6" ht="12.75">
      <c r="B31" s="3" t="s">
        <v>50</v>
      </c>
      <c r="C31" s="16"/>
      <c r="D31" s="16"/>
      <c r="E31" s="16"/>
      <c r="F31" s="16"/>
    </row>
    <row r="32" spans="2:6" ht="12.75">
      <c r="B32" s="3" t="s">
        <v>51</v>
      </c>
      <c r="C32" s="16"/>
      <c r="D32" s="16"/>
      <c r="E32" s="16"/>
      <c r="F32" s="16"/>
    </row>
    <row r="33" spans="2:6" ht="12.75">
      <c r="B33" s="2"/>
      <c r="C33" s="16"/>
      <c r="D33" s="16"/>
      <c r="E33" s="16"/>
      <c r="F33" s="16"/>
    </row>
    <row r="34" spans="2:6" ht="12.75">
      <c r="B34" s="3" t="s">
        <v>5</v>
      </c>
      <c r="C34" s="16">
        <f>+C9+C13+C16+C21+C22+C27+C28+C8+C26</f>
        <v>2777.1235782658005</v>
      </c>
      <c r="D34" s="16">
        <f>+D9+D13+D16+D21+D22+D27+D28+D8+D26</f>
        <v>47.40430755</v>
      </c>
      <c r="E34" s="16">
        <f>+E9+E13+E16+E21+E22+E27+E28+E8+E26</f>
        <v>0.4676100000000001</v>
      </c>
      <c r="F34" s="16">
        <f>SUM(C34:E34)</f>
        <v>2824.9954958158005</v>
      </c>
    </row>
    <row r="35" spans="2:6" ht="12.75">
      <c r="B35" s="3"/>
      <c r="C35" s="11"/>
      <c r="D35" s="11"/>
      <c r="E35" s="11"/>
      <c r="F35" s="11"/>
    </row>
    <row r="36" spans="2:6" ht="25.5">
      <c r="B36" s="20" t="s">
        <v>52</v>
      </c>
      <c r="C36" s="21">
        <f>(C16+C21+C22+C27+C28+C32+C26)/C39</f>
        <v>0.0005265884460217279</v>
      </c>
      <c r="D36" s="21">
        <f>(D16+D21+D22+D27+D28+D32+D26)/D39</f>
        <v>0.0003924689554419284</v>
      </c>
      <c r="E36" s="21">
        <f>(E16+E21+E22+E27+E28+E32+E26)/E39</f>
        <v>1.837706511175899E-05</v>
      </c>
      <c r="F36" s="21">
        <f>(F16+F21+F22+F27+F28+F32+F26)/F39</f>
        <v>0.0005230637271913435</v>
      </c>
    </row>
    <row r="37" spans="2:6" ht="25.5">
      <c r="B37" s="20" t="s">
        <v>53</v>
      </c>
      <c r="C37" s="21">
        <f>C34/C39</f>
        <v>0.000574884200923914</v>
      </c>
      <c r="D37" s="21">
        <f>D34/D39</f>
        <v>0.0004809299929997565</v>
      </c>
      <c r="E37" s="21">
        <f>E34/E39</f>
        <v>5.680393586005832E-05</v>
      </c>
      <c r="F37" s="21">
        <f>F34/F39</f>
        <v>0.0005721448449901805</v>
      </c>
    </row>
    <row r="38" spans="2:6" ht="12.75">
      <c r="B38" s="2"/>
      <c r="C38" s="16"/>
      <c r="D38" s="16"/>
      <c r="E38" s="16"/>
      <c r="F38" s="16"/>
    </row>
    <row r="39" spans="2:6" ht="12.75">
      <c r="B39" s="3" t="s">
        <v>35</v>
      </c>
      <c r="C39" s="16">
        <v>4830753</v>
      </c>
      <c r="D39" s="16">
        <v>98568</v>
      </c>
      <c r="E39" s="16">
        <v>8232</v>
      </c>
      <c r="F39" s="16">
        <f>SUM(C39:E39)</f>
        <v>4937553</v>
      </c>
    </row>
    <row r="40" spans="3:6" ht="12.75">
      <c r="C40" s="27"/>
      <c r="D40" s="28"/>
      <c r="E40" s="28"/>
      <c r="F40" s="28"/>
    </row>
    <row r="42" spans="3:6" ht="12.75" hidden="1">
      <c r="C42" s="15">
        <f>+C8+C9+C13+C16</f>
        <v>295.674862881</v>
      </c>
      <c r="D42" s="15">
        <f>+D8+D9+D13+D16</f>
        <v>8.719427549999999</v>
      </c>
      <c r="E42" s="15">
        <f>+E8+E9+E13+E16</f>
        <v>0.31633000000000006</v>
      </c>
      <c r="F42" s="15">
        <f>+F8+F9+F13+F16</f>
        <v>304.710620431</v>
      </c>
    </row>
    <row r="43" spans="2:6" ht="12.75" hidden="1">
      <c r="B43" s="25"/>
      <c r="C43" s="33">
        <f>+C42/C39</f>
        <v>6.12067855427508E-05</v>
      </c>
      <c r="D43" s="33">
        <f>+D42/D39</f>
        <v>8.846103755782808E-05</v>
      </c>
      <c r="E43" s="33">
        <f>+E42/E39</f>
        <v>3.8426870748299325E-05</v>
      </c>
      <c r="F43" s="33">
        <f>+F42/F39</f>
        <v>6.171288094142989E-05</v>
      </c>
    </row>
    <row r="44" spans="2:6" ht="12.75" hidden="1">
      <c r="B44" s="25"/>
      <c r="C44" s="15">
        <f>+C21+C22</f>
        <v>1062.9087053848002</v>
      </c>
      <c r="D44" s="15">
        <f>+D21+D22</f>
        <v>0</v>
      </c>
      <c r="E44" s="15">
        <f>+E21+E22</f>
        <v>0</v>
      </c>
      <c r="F44" s="15">
        <f>+F21+F22</f>
        <v>1062.9087053848002</v>
      </c>
    </row>
    <row r="45" spans="3:6" ht="12.75" hidden="1">
      <c r="C45" s="33">
        <f>+C44/C39</f>
        <v>0.0002200296114052613</v>
      </c>
      <c r="D45" s="33">
        <f>+D44/D39</f>
        <v>0</v>
      </c>
      <c r="E45" s="33">
        <f>+E44/E39</f>
        <v>0</v>
      </c>
      <c r="F45" s="33">
        <f>+F44/F39</f>
        <v>0.00021527033844189627</v>
      </c>
    </row>
    <row r="46" spans="3:6" ht="12.75" hidden="1">
      <c r="C46" s="15">
        <f>+C26+C27+C28</f>
        <v>1418.54001</v>
      </c>
      <c r="D46" s="15">
        <f>+D26+D27+D28</f>
        <v>38.68488</v>
      </c>
      <c r="E46" s="15">
        <f>+E26+E27+E28</f>
        <v>0.15128</v>
      </c>
      <c r="F46" s="15">
        <f>+F26+F27+F28</f>
        <v>1457.37617</v>
      </c>
    </row>
    <row r="47" spans="3:6" ht="12.75" hidden="1">
      <c r="C47" s="33">
        <f>+C46/C39</f>
        <v>0.0002936478039759019</v>
      </c>
      <c r="D47" s="33">
        <f>+D46/D39</f>
        <v>0.0003924689554419284</v>
      </c>
      <c r="E47" s="33">
        <f>+E46/E39</f>
        <v>1.837706511175899E-05</v>
      </c>
      <c r="F47" s="33">
        <f>+F46/F39</f>
        <v>0.00029516162560685425</v>
      </c>
    </row>
    <row r="48" spans="3:6" ht="12.75" hidden="1">
      <c r="C48" s="15">
        <f>+C44+C46</f>
        <v>2481.4487153848004</v>
      </c>
      <c r="D48" s="15">
        <f>+D44+D46</f>
        <v>38.68488</v>
      </c>
      <c r="E48" s="15">
        <f>+E44+E46</f>
        <v>0.15128</v>
      </c>
      <c r="F48" s="15">
        <f>+F44+F46</f>
        <v>2520.2848753848</v>
      </c>
    </row>
    <row r="49" spans="3:6" ht="12.75" hidden="1">
      <c r="C49" s="33">
        <f>+C48/C39</f>
        <v>0.0005136774153811632</v>
      </c>
      <c r="D49" s="33">
        <f>+D48/D39</f>
        <v>0.0003924689554419284</v>
      </c>
      <c r="E49" s="33">
        <f>+E48/E39</f>
        <v>1.837706511175899E-05</v>
      </c>
      <c r="F49" s="33">
        <f>+F48/F39</f>
        <v>0.0005104319640487505</v>
      </c>
    </row>
    <row r="53" spans="3:5" ht="12.75">
      <c r="C53" s="27"/>
      <c r="D53" s="27"/>
      <c r="E53" s="2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74.8515625" style="0" bestFit="1" customWidth="1"/>
    <col min="3" max="3" width="11.7109375" style="0" customWidth="1"/>
    <col min="4" max="4" width="9.140625" style="0" customWidth="1"/>
    <col min="5" max="5" width="8.7109375" style="0" customWidth="1"/>
    <col min="6" max="6" width="11.7109375" style="0" customWidth="1"/>
    <col min="7" max="7" width="9.140625" style="0" customWidth="1"/>
  </cols>
  <sheetData>
    <row r="2" spans="2:3" ht="12.75">
      <c r="B2" s="5" t="s">
        <v>18</v>
      </c>
      <c r="C2" s="1"/>
    </row>
    <row r="3" spans="2:3" ht="14.25" customHeight="1">
      <c r="B3" s="13" t="str">
        <f>'נספח 1'!B3</f>
        <v>01/09/2016- 31/03/2017</v>
      </c>
      <c r="C3" s="1"/>
    </row>
    <row r="4" spans="2:6" ht="12.75">
      <c r="B4" s="1"/>
      <c r="C4" s="17" t="s">
        <v>30</v>
      </c>
      <c r="D4" s="17" t="s">
        <v>31</v>
      </c>
      <c r="E4" s="17" t="s">
        <v>34</v>
      </c>
      <c r="F4" s="17" t="s">
        <v>32</v>
      </c>
    </row>
    <row r="5" spans="2:6" ht="25.5" customHeight="1">
      <c r="B5" s="7" t="str">
        <f>'נספח 1'!B5</f>
        <v>קרן השתלמות למורים תיכוניים - מאוחד</v>
      </c>
      <c r="C5" s="19" t="s">
        <v>6</v>
      </c>
      <c r="D5" s="19" t="s">
        <v>6</v>
      </c>
      <c r="E5" s="19" t="s">
        <v>6</v>
      </c>
      <c r="F5" s="19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0"/>
      <c r="D8" s="10"/>
      <c r="E8" s="10"/>
      <c r="F8" s="10"/>
    </row>
    <row r="9" spans="2:6" ht="12.75">
      <c r="B9" s="23" t="s">
        <v>29</v>
      </c>
      <c r="C9" s="29">
        <v>49.30403000000001</v>
      </c>
      <c r="D9" s="29">
        <v>1.1360299999999999</v>
      </c>
      <c r="E9" s="29">
        <v>0.04088</v>
      </c>
      <c r="F9" s="29">
        <f>SUM(C9:E9)</f>
        <v>50.48094000000001</v>
      </c>
    </row>
    <row r="10" spans="2:6" ht="12.75">
      <c r="B10" s="3" t="s">
        <v>21</v>
      </c>
      <c r="C10" s="29"/>
      <c r="D10" s="29"/>
      <c r="E10" s="29"/>
      <c r="F10" s="29"/>
    </row>
    <row r="11" spans="2:6" ht="12.75">
      <c r="B11" s="2" t="s">
        <v>16</v>
      </c>
      <c r="C11" s="29">
        <f>5.129029871+138.2</f>
        <v>143.329029871</v>
      </c>
      <c r="D11" s="29">
        <v>4.522612259999998</v>
      </c>
      <c r="E11" s="29">
        <v>0.12793000000000002</v>
      </c>
      <c r="F11" s="29">
        <f aca="true" t="shared" si="0" ref="F11:F29">SUM(C11:E11)</f>
        <v>147.97957213099997</v>
      </c>
    </row>
    <row r="12" spans="2:6" ht="12.75">
      <c r="B12" s="26" t="s">
        <v>65</v>
      </c>
      <c r="C12" s="29">
        <v>24.559390000000004</v>
      </c>
      <c r="D12" s="29">
        <v>0.39931999999999995</v>
      </c>
      <c r="E12" s="29">
        <v>0.024470000000000006</v>
      </c>
      <c r="F12" s="29">
        <f t="shared" si="0"/>
        <v>24.983180000000004</v>
      </c>
    </row>
    <row r="13" spans="2:6" ht="12.75">
      <c r="B13" s="26" t="s">
        <v>83</v>
      </c>
      <c r="C13" s="29">
        <v>19.671470000000003</v>
      </c>
      <c r="D13" s="29">
        <v>0.25370999999999994</v>
      </c>
      <c r="E13" s="29">
        <v>0.02156</v>
      </c>
      <c r="F13" s="29">
        <f t="shared" si="0"/>
        <v>19.946740000000005</v>
      </c>
    </row>
    <row r="14" spans="2:6" ht="12.75">
      <c r="B14" s="26" t="s">
        <v>64</v>
      </c>
      <c r="C14" s="29">
        <v>18.43947</v>
      </c>
      <c r="D14" s="29">
        <v>0.44289999999999996</v>
      </c>
      <c r="E14" s="29">
        <v>0.02631</v>
      </c>
      <c r="F14" s="29">
        <f t="shared" si="0"/>
        <v>18.90868</v>
      </c>
    </row>
    <row r="15" spans="2:6" ht="12.75">
      <c r="B15" s="26" t="s">
        <v>66</v>
      </c>
      <c r="C15" s="29">
        <v>17.34131</v>
      </c>
      <c r="D15" s="29">
        <v>0.21980000000000002</v>
      </c>
      <c r="E15" s="29">
        <v>0.01087</v>
      </c>
      <c r="F15" s="29">
        <f t="shared" si="0"/>
        <v>17.57198</v>
      </c>
    </row>
    <row r="16" spans="2:6" ht="12.75">
      <c r="B16" s="31" t="s">
        <v>92</v>
      </c>
      <c r="C16" s="29">
        <v>9.879</v>
      </c>
      <c r="D16" s="29">
        <v>0.04683</v>
      </c>
      <c r="E16" s="29">
        <v>0.00391</v>
      </c>
      <c r="F16" s="29">
        <f t="shared" si="0"/>
        <v>9.929739999999999</v>
      </c>
    </row>
    <row r="17" spans="2:6" ht="12.75">
      <c r="B17" s="26" t="s">
        <v>81</v>
      </c>
      <c r="C17" s="29">
        <v>6.028489169999999</v>
      </c>
      <c r="D17" s="29">
        <v>0.11567018</v>
      </c>
      <c r="E17" s="29">
        <v>0</v>
      </c>
      <c r="F17" s="29">
        <f t="shared" si="0"/>
        <v>6.14415935</v>
      </c>
    </row>
    <row r="18" spans="2:6" ht="12.75">
      <c r="B18" s="26" t="s">
        <v>93</v>
      </c>
      <c r="C18" s="29">
        <v>4.39387272</v>
      </c>
      <c r="D18" s="29">
        <v>0.09799092000000001</v>
      </c>
      <c r="E18" s="29">
        <v>0</v>
      </c>
      <c r="F18" s="29">
        <f t="shared" si="0"/>
        <v>4.49186364</v>
      </c>
    </row>
    <row r="19" spans="2:6" ht="12.75">
      <c r="B19" s="26" t="s">
        <v>63</v>
      </c>
      <c r="C19" s="29">
        <v>3.2247000000000003</v>
      </c>
      <c r="D19" s="29">
        <v>0.0112</v>
      </c>
      <c r="E19" s="29">
        <v>0.00099</v>
      </c>
      <c r="F19" s="29">
        <f t="shared" si="0"/>
        <v>3.2368900000000003</v>
      </c>
    </row>
    <row r="20" spans="2:6" ht="12.75">
      <c r="B20" s="31" t="s">
        <v>82</v>
      </c>
      <c r="C20" s="29">
        <v>3.12996</v>
      </c>
      <c r="D20" s="29">
        <v>0.0713</v>
      </c>
      <c r="E20" s="29">
        <v>0.00598</v>
      </c>
      <c r="F20" s="29">
        <f t="shared" si="0"/>
        <v>3.20724</v>
      </c>
    </row>
    <row r="21" spans="2:6" ht="12.75">
      <c r="B21" s="26" t="s">
        <v>16</v>
      </c>
      <c r="C21" s="29">
        <v>1.6179400000000002</v>
      </c>
      <c r="D21" s="29">
        <v>0</v>
      </c>
      <c r="E21" s="29">
        <v>0</v>
      </c>
      <c r="F21" s="29">
        <f t="shared" si="0"/>
        <v>1.6179400000000002</v>
      </c>
    </row>
    <row r="22" spans="2:6" ht="12.75">
      <c r="B22" s="26" t="s">
        <v>67</v>
      </c>
      <c r="C22" s="29">
        <v>0.60476688</v>
      </c>
      <c r="D22" s="29">
        <v>0.01279196</v>
      </c>
      <c r="E22" s="29">
        <v>0</v>
      </c>
      <c r="F22" s="29">
        <f t="shared" si="0"/>
        <v>0.61755884</v>
      </c>
    </row>
    <row r="23" spans="2:6" ht="12.75">
      <c r="B23" s="31" t="s">
        <v>86</v>
      </c>
      <c r="C23" s="29">
        <v>0.24086000000000002</v>
      </c>
      <c r="D23" s="29">
        <v>0</v>
      </c>
      <c r="E23" s="29">
        <v>0.00045</v>
      </c>
      <c r="F23" s="29">
        <f t="shared" si="0"/>
        <v>0.24131000000000002</v>
      </c>
    </row>
    <row r="24" spans="2:6" ht="12.75">
      <c r="B24" s="31" t="s">
        <v>102</v>
      </c>
      <c r="C24" s="29">
        <v>-138.2</v>
      </c>
      <c r="D24" s="29">
        <v>0</v>
      </c>
      <c r="E24" s="29">
        <v>0</v>
      </c>
      <c r="F24" s="29">
        <f t="shared" si="0"/>
        <v>-138.2</v>
      </c>
    </row>
    <row r="25" spans="2:6" ht="12.75">
      <c r="B25" s="26"/>
      <c r="C25" s="29"/>
      <c r="D25" s="29"/>
      <c r="E25" s="29"/>
      <c r="F25" s="29">
        <f t="shared" si="0"/>
        <v>0</v>
      </c>
    </row>
    <row r="26" spans="2:6" ht="12.75">
      <c r="B26" s="31"/>
      <c r="C26" s="29"/>
      <c r="D26" s="29"/>
      <c r="E26" s="29"/>
      <c r="F26" s="29">
        <f t="shared" si="0"/>
        <v>0</v>
      </c>
    </row>
    <row r="27" spans="2:6" ht="12.75">
      <c r="B27" s="26"/>
      <c r="C27" s="29"/>
      <c r="D27" s="29"/>
      <c r="E27" s="29"/>
      <c r="F27" s="29">
        <f t="shared" si="0"/>
        <v>0</v>
      </c>
    </row>
    <row r="28" spans="2:6" ht="12.75">
      <c r="B28" s="32"/>
      <c r="C28" s="29"/>
      <c r="D28" s="29"/>
      <c r="E28" s="29"/>
      <c r="F28" s="29">
        <f t="shared" si="0"/>
        <v>0</v>
      </c>
    </row>
    <row r="29" spans="2:6" ht="12.75">
      <c r="B29" s="3" t="s">
        <v>8</v>
      </c>
      <c r="C29" s="16">
        <f>SUM(C11:C28)</f>
        <v>114.26025864100001</v>
      </c>
      <c r="D29" s="16">
        <f>SUM(D11:D28)</f>
        <v>6.194125319999999</v>
      </c>
      <c r="E29" s="16">
        <f>SUM(E11:E28)</f>
        <v>0.22247000000000003</v>
      </c>
      <c r="F29" s="16">
        <f t="shared" si="0"/>
        <v>120.676853961</v>
      </c>
    </row>
    <row r="30" spans="2:6" ht="12.75">
      <c r="B30" s="2"/>
      <c r="C30" s="29"/>
      <c r="D30" s="29"/>
      <c r="E30" s="29"/>
      <c r="F30" s="29"/>
    </row>
    <row r="31" spans="2:6" ht="12.75">
      <c r="B31" s="4" t="s">
        <v>9</v>
      </c>
      <c r="C31" s="29"/>
      <c r="D31" s="29"/>
      <c r="E31" s="29"/>
      <c r="F31" s="29"/>
    </row>
    <row r="32" spans="2:6" ht="12.75">
      <c r="B32" s="3" t="s">
        <v>20</v>
      </c>
      <c r="C32" s="29"/>
      <c r="D32" s="29"/>
      <c r="E32" s="29"/>
      <c r="F32" s="29"/>
    </row>
    <row r="33" spans="2:6" ht="12.75">
      <c r="B33" s="3"/>
      <c r="C33" s="29"/>
      <c r="D33" s="29"/>
      <c r="E33" s="29"/>
      <c r="F33" s="29"/>
    </row>
    <row r="34" spans="2:6" ht="12.75">
      <c r="B34" s="3" t="s">
        <v>21</v>
      </c>
      <c r="C34" s="29"/>
      <c r="D34" s="29"/>
      <c r="E34" s="29"/>
      <c r="F34" s="29"/>
    </row>
    <row r="35" spans="2:6" ht="12.75">
      <c r="B35" s="2" t="s">
        <v>16</v>
      </c>
      <c r="C35" s="29">
        <v>69.74057424</v>
      </c>
      <c r="D35" s="29">
        <v>1.38927223</v>
      </c>
      <c r="E35" s="29">
        <v>0.05298000000000001</v>
      </c>
      <c r="F35" s="29">
        <f>SUM(C35:E35)</f>
        <v>71.18282647000001</v>
      </c>
    </row>
    <row r="36" spans="2:6" ht="12.75">
      <c r="B36" s="3" t="s">
        <v>10</v>
      </c>
      <c r="C36" s="16">
        <f>SUM(C32:C35)</f>
        <v>69.74057424</v>
      </c>
      <c r="D36" s="16">
        <f>SUM(D32:D35)</f>
        <v>1.38927223</v>
      </c>
      <c r="E36" s="16">
        <f>SUM(E32:E35)</f>
        <v>0.05298000000000001</v>
      </c>
      <c r="F36" s="16">
        <f>SUM(F32:F35)</f>
        <v>71.18282647000001</v>
      </c>
    </row>
    <row r="37" spans="2:6" ht="12.75">
      <c r="B37" s="2"/>
      <c r="C37" s="29"/>
      <c r="D37" s="29"/>
      <c r="E37" s="29"/>
      <c r="F37" s="29"/>
    </row>
    <row r="38" spans="2:6" ht="12.75">
      <c r="B38" s="3" t="s">
        <v>22</v>
      </c>
      <c r="C38" s="29"/>
      <c r="D38" s="29"/>
      <c r="E38" s="29"/>
      <c r="F38" s="29"/>
    </row>
    <row r="39" spans="2:6" ht="12.75">
      <c r="B39" s="2" t="s">
        <v>68</v>
      </c>
      <c r="C39" s="29">
        <f>13.557+24.611</f>
        <v>38.168</v>
      </c>
      <c r="D39" s="29"/>
      <c r="E39" s="29">
        <v>0</v>
      </c>
      <c r="F39" s="29">
        <f>SUM(C39:E39)</f>
        <v>38.168</v>
      </c>
    </row>
    <row r="40" spans="2:6" ht="12.75">
      <c r="B40" s="2" t="s">
        <v>90</v>
      </c>
      <c r="C40" s="29">
        <v>17.57</v>
      </c>
      <c r="D40" s="29"/>
      <c r="E40" s="29">
        <v>0</v>
      </c>
      <c r="F40" s="29">
        <f>SUM(C40:E40)</f>
        <v>17.57</v>
      </c>
    </row>
    <row r="41" spans="2:6" ht="12.75">
      <c r="B41" s="23" t="s">
        <v>94</v>
      </c>
      <c r="C41" s="29">
        <v>4.528</v>
      </c>
      <c r="D41" s="29"/>
      <c r="E41" s="29"/>
      <c r="F41" s="29">
        <f>SUM(C41:E41)</f>
        <v>4.528</v>
      </c>
    </row>
    <row r="42" spans="2:6" ht="12.75">
      <c r="B42" s="2" t="s">
        <v>69</v>
      </c>
      <c r="C42" s="29">
        <v>2.104</v>
      </c>
      <c r="D42" s="29"/>
      <c r="E42" s="29"/>
      <c r="F42" s="29"/>
    </row>
    <row r="43" spans="2:6" ht="12.75">
      <c r="B43" s="3" t="s">
        <v>27</v>
      </c>
      <c r="C43" s="16">
        <f>SUM(C39:C42)</f>
        <v>62.37</v>
      </c>
      <c r="D43" s="16">
        <f>SUM(D39:D42)</f>
        <v>0</v>
      </c>
      <c r="E43" s="16">
        <f>SUM(E39:E42)</f>
        <v>0</v>
      </c>
      <c r="F43" s="16">
        <f>SUM(F39:F42)</f>
        <v>60.266</v>
      </c>
    </row>
    <row r="44" spans="2:6" ht="12.75">
      <c r="B44" s="2"/>
      <c r="C44" s="29"/>
      <c r="D44" s="29"/>
      <c r="E44" s="29"/>
      <c r="F44" s="29"/>
    </row>
    <row r="45" spans="2:6" ht="12.75">
      <c r="B45" s="3" t="s">
        <v>23</v>
      </c>
      <c r="C45" s="29"/>
      <c r="D45" s="29"/>
      <c r="E45" s="29"/>
      <c r="F45" s="29"/>
    </row>
    <row r="46" spans="2:6" ht="12.75">
      <c r="B46" s="3"/>
      <c r="C46" s="29"/>
      <c r="D46" s="29"/>
      <c r="E46" s="29"/>
      <c r="F46" s="29"/>
    </row>
    <row r="47" spans="2:6" ht="12.75">
      <c r="B47" s="3" t="s">
        <v>11</v>
      </c>
      <c r="C47" s="29"/>
      <c r="D47" s="29"/>
      <c r="E47" s="29"/>
      <c r="F47" s="29"/>
    </row>
    <row r="48" spans="2:6" ht="12.75">
      <c r="B48" s="2"/>
      <c r="C48" s="29"/>
      <c r="D48" s="29"/>
      <c r="E48" s="29"/>
      <c r="F48" s="29"/>
    </row>
    <row r="49" spans="2:6" ht="12.75">
      <c r="B49" s="3" t="s">
        <v>12</v>
      </c>
      <c r="C49" s="16">
        <f>+C9+C29+C36+C43</f>
        <v>295.674862881</v>
      </c>
      <c r="D49" s="16">
        <f>+D9+D29+D36+D43</f>
        <v>8.719427549999999</v>
      </c>
      <c r="E49" s="16">
        <f>+E9+E29+E36+E43</f>
        <v>0.31633000000000006</v>
      </c>
      <c r="F49" s="16">
        <f>+F9+F29+F36+F43</f>
        <v>302.606620431</v>
      </c>
    </row>
    <row r="50" spans="2:6" ht="12.75">
      <c r="B50" s="2"/>
      <c r="C50" s="29"/>
      <c r="D50" s="29"/>
      <c r="E50" s="29"/>
      <c r="F50" s="29"/>
    </row>
    <row r="51" spans="2:6" ht="12.75">
      <c r="B51" s="3" t="str">
        <f>'נספח 1'!B39</f>
        <v>סך הכל נכסים לסוף תקופה קודמת</v>
      </c>
      <c r="C51" s="16">
        <f>'נספח 1'!C39</f>
        <v>4830753</v>
      </c>
      <c r="D51" s="16">
        <f>'נספח 1'!D39</f>
        <v>98568</v>
      </c>
      <c r="E51" s="16">
        <f>'נספח 1'!E39</f>
        <v>8232</v>
      </c>
      <c r="F51" s="16">
        <f>SUM(C51:E51)</f>
        <v>4937553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74.8515625" style="0" bestFit="1" customWidth="1"/>
    <col min="3" max="3" width="11.7109375" style="0" customWidth="1"/>
    <col min="4" max="4" width="9.140625" style="0" customWidth="1"/>
    <col min="5" max="5" width="8.7109375" style="0" customWidth="1"/>
    <col min="6" max="6" width="11.7109375" style="0" customWidth="1"/>
    <col min="7" max="7" width="9.140625" style="0" customWidth="1"/>
  </cols>
  <sheetData>
    <row r="2" spans="2:3" ht="12.75">
      <c r="B2" s="5" t="s">
        <v>17</v>
      </c>
      <c r="C2" s="1"/>
    </row>
    <row r="3" spans="2:3" ht="12.75">
      <c r="B3" s="13" t="str">
        <f>'נספח 1'!B3</f>
        <v>01/09/2016- 31/03/2017</v>
      </c>
      <c r="C3" s="1"/>
    </row>
    <row r="4" spans="3:6" ht="12.75">
      <c r="C4" s="17" t="s">
        <v>30</v>
      </c>
      <c r="D4" s="17" t="s">
        <v>31</v>
      </c>
      <c r="E4" s="17" t="s">
        <v>34</v>
      </c>
      <c r="F4" s="17" t="s">
        <v>32</v>
      </c>
    </row>
    <row r="5" spans="2:6" ht="21" customHeight="1">
      <c r="B5" s="7" t="str">
        <f>'נספח 1'!B5</f>
        <v>קרן השתלמות למורים תיכוניים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7"/>
      <c r="C6" s="9"/>
      <c r="D6" s="9"/>
      <c r="E6" s="9"/>
      <c r="F6" s="9"/>
    </row>
    <row r="7" spans="2:6" ht="12.75">
      <c r="B7" s="3" t="s">
        <v>54</v>
      </c>
      <c r="C7" s="10"/>
      <c r="D7" s="10"/>
      <c r="E7" s="10"/>
      <c r="F7" s="10"/>
    </row>
    <row r="8" spans="2:6" ht="12.75">
      <c r="B8" s="12" t="s">
        <v>84</v>
      </c>
      <c r="C8" s="29">
        <v>103.669999</v>
      </c>
      <c r="D8" s="29"/>
      <c r="E8" s="29"/>
      <c r="F8" s="30">
        <f aca="true" t="shared" si="0" ref="F8:F29">+C8+D8+E8</f>
        <v>103.669999</v>
      </c>
    </row>
    <row r="9" spans="2:6" ht="12.75">
      <c r="B9" s="12" t="s">
        <v>87</v>
      </c>
      <c r="C9" s="29">
        <v>100.926</v>
      </c>
      <c r="D9" s="29"/>
      <c r="E9" s="29"/>
      <c r="F9" s="30">
        <f t="shared" si="0"/>
        <v>100.926</v>
      </c>
    </row>
    <row r="10" spans="2:6" ht="12.75">
      <c r="B10" s="12" t="s">
        <v>89</v>
      </c>
      <c r="C10" s="29">
        <v>73.31152499999999</v>
      </c>
      <c r="D10" s="29"/>
      <c r="E10" s="29"/>
      <c r="F10" s="30">
        <f t="shared" si="0"/>
        <v>73.31152499999999</v>
      </c>
    </row>
    <row r="11" spans="2:6" ht="12.75">
      <c r="B11" s="12" t="s">
        <v>78</v>
      </c>
      <c r="C11" s="29">
        <v>72.44243046810001</v>
      </c>
      <c r="D11" s="29"/>
      <c r="E11" s="29"/>
      <c r="F11" s="30">
        <f t="shared" si="0"/>
        <v>72.44243046810001</v>
      </c>
    </row>
    <row r="12" spans="2:6" ht="12.75">
      <c r="B12" s="12" t="s">
        <v>88</v>
      </c>
      <c r="C12" s="29">
        <v>67.273</v>
      </c>
      <c r="D12" s="29"/>
      <c r="E12" s="29"/>
      <c r="F12" s="30">
        <f t="shared" si="0"/>
        <v>67.273</v>
      </c>
    </row>
    <row r="13" spans="2:6" ht="12.75">
      <c r="B13" s="12" t="s">
        <v>79</v>
      </c>
      <c r="C13" s="29">
        <v>56.421</v>
      </c>
      <c r="D13" s="29"/>
      <c r="E13" s="29"/>
      <c r="F13" s="30">
        <f t="shared" si="0"/>
        <v>56.421</v>
      </c>
    </row>
    <row r="14" spans="2:6" ht="12.75">
      <c r="B14" s="12" t="s">
        <v>98</v>
      </c>
      <c r="C14" s="29">
        <v>50.864</v>
      </c>
      <c r="D14" s="29"/>
      <c r="E14" s="29"/>
      <c r="F14" s="30">
        <f t="shared" si="0"/>
        <v>50.864</v>
      </c>
    </row>
    <row r="15" spans="2:6" ht="12.75">
      <c r="B15" s="12" t="s">
        <v>95</v>
      </c>
      <c r="C15" s="29">
        <v>48.124</v>
      </c>
      <c r="D15" s="29"/>
      <c r="E15" s="29"/>
      <c r="F15" s="30">
        <f t="shared" si="0"/>
        <v>48.124</v>
      </c>
    </row>
    <row r="16" spans="2:6" ht="12.75">
      <c r="B16" s="12" t="s">
        <v>74</v>
      </c>
      <c r="C16" s="29">
        <v>42.47084200799999</v>
      </c>
      <c r="D16" s="29"/>
      <c r="E16" s="29"/>
      <c r="F16" s="30">
        <f t="shared" si="0"/>
        <v>42.47084200799999</v>
      </c>
    </row>
    <row r="17" spans="2:6" ht="12.75">
      <c r="B17" s="12" t="s">
        <v>75</v>
      </c>
      <c r="C17" s="29">
        <v>40.6445</v>
      </c>
      <c r="D17" s="29"/>
      <c r="E17" s="29"/>
      <c r="F17" s="30">
        <f t="shared" si="0"/>
        <v>40.6445</v>
      </c>
    </row>
    <row r="18" spans="2:6" ht="12.75">
      <c r="B18" s="12" t="s">
        <v>99</v>
      </c>
      <c r="C18" s="29">
        <v>38.995974225000005</v>
      </c>
      <c r="D18" s="29"/>
      <c r="E18" s="29"/>
      <c r="F18" s="30">
        <f t="shared" si="0"/>
        <v>38.995974225000005</v>
      </c>
    </row>
    <row r="19" spans="2:6" ht="12.75">
      <c r="B19" s="12" t="s">
        <v>100</v>
      </c>
      <c r="C19" s="29">
        <v>33.046</v>
      </c>
      <c r="D19" s="29"/>
      <c r="E19" s="29"/>
      <c r="F19" s="30">
        <f t="shared" si="0"/>
        <v>33.046</v>
      </c>
    </row>
    <row r="20" spans="2:6" ht="12.75">
      <c r="B20" s="12" t="s">
        <v>103</v>
      </c>
      <c r="C20" s="29">
        <v>29.396</v>
      </c>
      <c r="D20" s="29"/>
      <c r="E20" s="29"/>
      <c r="F20" s="30">
        <f t="shared" si="0"/>
        <v>29.396</v>
      </c>
    </row>
    <row r="21" spans="2:6" ht="12.75">
      <c r="B21" s="12" t="s">
        <v>76</v>
      </c>
      <c r="C21" s="29">
        <v>25.896119296949998</v>
      </c>
      <c r="D21" s="29"/>
      <c r="E21" s="29"/>
      <c r="F21" s="30">
        <f t="shared" si="0"/>
        <v>25.896119296949998</v>
      </c>
    </row>
    <row r="22" spans="2:6" ht="12.75">
      <c r="B22" s="12" t="s">
        <v>96</v>
      </c>
      <c r="C22" s="29">
        <v>22.72850125</v>
      </c>
      <c r="D22" s="29"/>
      <c r="E22" s="29"/>
      <c r="F22" s="30">
        <f t="shared" si="0"/>
        <v>22.72850125</v>
      </c>
    </row>
    <row r="23" spans="2:6" ht="12.75">
      <c r="B23" s="12" t="s">
        <v>97</v>
      </c>
      <c r="C23" s="29">
        <v>20.725</v>
      </c>
      <c r="D23" s="29"/>
      <c r="E23" s="29"/>
      <c r="F23" s="30">
        <f t="shared" si="0"/>
        <v>20.725</v>
      </c>
    </row>
    <row r="24" spans="2:6" ht="12.75">
      <c r="B24" s="12" t="s">
        <v>85</v>
      </c>
      <c r="C24" s="29">
        <v>17.634</v>
      </c>
      <c r="D24" s="29"/>
      <c r="E24" s="29"/>
      <c r="F24" s="30">
        <f t="shared" si="0"/>
        <v>17.634</v>
      </c>
    </row>
    <row r="25" spans="2:6" ht="12.75">
      <c r="B25" s="12" t="s">
        <v>77</v>
      </c>
      <c r="C25" s="29">
        <v>2.356</v>
      </c>
      <c r="D25" s="29"/>
      <c r="E25" s="29"/>
      <c r="F25" s="30">
        <f t="shared" si="0"/>
        <v>2.356</v>
      </c>
    </row>
    <row r="26" spans="2:6" ht="12.75">
      <c r="B26" s="12" t="s">
        <v>80</v>
      </c>
      <c r="C26" s="29">
        <v>0.495</v>
      </c>
      <c r="D26" s="29"/>
      <c r="E26" s="29"/>
      <c r="F26" s="30">
        <f t="shared" si="0"/>
        <v>0.495</v>
      </c>
    </row>
    <row r="27" spans="2:6" ht="12.75">
      <c r="B27" s="12"/>
      <c r="C27" s="29"/>
      <c r="D27" s="29"/>
      <c r="E27" s="29"/>
      <c r="F27" s="30">
        <f t="shared" si="0"/>
        <v>0</v>
      </c>
    </row>
    <row r="28" spans="2:6" ht="12.75">
      <c r="B28" s="12"/>
      <c r="C28" s="29"/>
      <c r="D28" s="29"/>
      <c r="E28" s="29"/>
      <c r="F28" s="30">
        <f t="shared" si="0"/>
        <v>0</v>
      </c>
    </row>
    <row r="29" spans="2:6" ht="12.75">
      <c r="B29" s="12"/>
      <c r="C29" s="29"/>
      <c r="D29" s="29"/>
      <c r="E29" s="29"/>
      <c r="F29" s="30">
        <f t="shared" si="0"/>
        <v>0</v>
      </c>
    </row>
    <row r="30" spans="2:6" ht="12.75">
      <c r="B30" s="12"/>
      <c r="C30" s="29"/>
      <c r="D30" s="29"/>
      <c r="E30" s="29"/>
      <c r="F30" s="30"/>
    </row>
    <row r="31" spans="2:6" ht="12.75">
      <c r="B31" s="12"/>
      <c r="C31" s="29"/>
      <c r="D31" s="29"/>
      <c r="E31" s="29"/>
      <c r="F31" s="30"/>
    </row>
    <row r="32" spans="2:6" ht="12.75">
      <c r="B32" s="12"/>
      <c r="C32" s="29"/>
      <c r="D32" s="29"/>
      <c r="E32" s="29"/>
      <c r="F32" s="30"/>
    </row>
    <row r="33" spans="2:6" ht="12.75">
      <c r="B33" s="3" t="s">
        <v>43</v>
      </c>
      <c r="C33" s="16">
        <f>SUM(C8:C32)</f>
        <v>847.4198912480501</v>
      </c>
      <c r="D33" s="16">
        <f>SUM(D8:D20)</f>
        <v>0</v>
      </c>
      <c r="E33" s="16">
        <f>SUM(E8:E20)</f>
        <v>0</v>
      </c>
      <c r="F33" s="16">
        <f>SUM(C33:E33)</f>
        <v>847.4198912480501</v>
      </c>
    </row>
    <row r="34" spans="2:6" ht="12.75">
      <c r="B34" s="3"/>
      <c r="C34" s="29"/>
      <c r="D34" s="29"/>
      <c r="E34" s="29"/>
      <c r="F34" s="30"/>
    </row>
    <row r="35" spans="2:6" ht="12.75">
      <c r="B35" s="3" t="s">
        <v>55</v>
      </c>
      <c r="C35" s="29"/>
      <c r="D35" s="29"/>
      <c r="E35" s="29"/>
      <c r="F35" s="30"/>
    </row>
    <row r="36" spans="2:8" ht="12.75">
      <c r="B36" s="12" t="s">
        <v>33</v>
      </c>
      <c r="C36" s="29">
        <v>74.39554500000001</v>
      </c>
      <c r="D36" s="29"/>
      <c r="E36" s="29"/>
      <c r="F36" s="30">
        <f aca="true" t="shared" si="1" ref="F36:F41">+C36+D36</f>
        <v>74.39554500000001</v>
      </c>
      <c r="H36" s="24"/>
    </row>
    <row r="37" spans="2:6" ht="12.75">
      <c r="B37" s="12" t="s">
        <v>73</v>
      </c>
      <c r="C37" s="29">
        <v>74.11847070285</v>
      </c>
      <c r="D37" s="29"/>
      <c r="E37" s="29"/>
      <c r="F37" s="30">
        <f t="shared" si="1"/>
        <v>74.11847070285</v>
      </c>
    </row>
    <row r="38" spans="2:6" ht="12.75">
      <c r="B38" s="12" t="s">
        <v>72</v>
      </c>
      <c r="C38" s="29">
        <v>27.530369999999998</v>
      </c>
      <c r="D38" s="29"/>
      <c r="E38" s="29"/>
      <c r="F38" s="30">
        <f t="shared" si="1"/>
        <v>27.530369999999998</v>
      </c>
    </row>
    <row r="39" spans="2:6" ht="12.75">
      <c r="B39" s="12" t="s">
        <v>70</v>
      </c>
      <c r="C39" s="29">
        <v>24.6793284339</v>
      </c>
      <c r="D39" s="29"/>
      <c r="E39" s="29"/>
      <c r="F39" s="30">
        <f t="shared" si="1"/>
        <v>24.6793284339</v>
      </c>
    </row>
    <row r="40" spans="2:6" ht="12.75">
      <c r="B40" s="12" t="s">
        <v>71</v>
      </c>
      <c r="C40" s="29">
        <v>14.765099999999999</v>
      </c>
      <c r="D40" s="29"/>
      <c r="E40" s="29"/>
      <c r="F40" s="30">
        <f t="shared" si="1"/>
        <v>14.765099999999999</v>
      </c>
    </row>
    <row r="41" spans="2:6" ht="12.75">
      <c r="B41" s="12" t="s">
        <v>101</v>
      </c>
      <c r="C41" s="29">
        <v>0</v>
      </c>
      <c r="D41" s="29"/>
      <c r="E41" s="29"/>
      <c r="F41" s="30">
        <f t="shared" si="1"/>
        <v>0</v>
      </c>
    </row>
    <row r="42" spans="2:6" ht="12.75">
      <c r="B42" s="12"/>
      <c r="C42" s="29"/>
      <c r="D42" s="29"/>
      <c r="E42" s="29"/>
      <c r="F42" s="30"/>
    </row>
    <row r="43" spans="2:6" ht="12.75">
      <c r="B43" s="3" t="s">
        <v>44</v>
      </c>
      <c r="C43" s="16">
        <f>SUM(C36:C42)</f>
        <v>215.48881413675002</v>
      </c>
      <c r="D43" s="16">
        <f>SUM(D36:D42)</f>
        <v>0</v>
      </c>
      <c r="E43" s="16">
        <f>SUM(E36:E42)</f>
        <v>0</v>
      </c>
      <c r="F43" s="16">
        <f>SUM(C43:E43)</f>
        <v>215.48881413675002</v>
      </c>
    </row>
    <row r="44" spans="2:6" ht="12.75">
      <c r="B44" s="12"/>
      <c r="C44" s="29"/>
      <c r="D44" s="29"/>
      <c r="E44" s="29"/>
      <c r="F44" s="30"/>
    </row>
    <row r="45" spans="2:6" ht="12.75">
      <c r="B45" s="6" t="s">
        <v>28</v>
      </c>
      <c r="C45" s="16">
        <f>+C33+C43</f>
        <v>1062.9087053848002</v>
      </c>
      <c r="D45" s="16">
        <f>+D33+D43</f>
        <v>0</v>
      </c>
      <c r="E45" s="16">
        <f>+E33+E43</f>
        <v>0</v>
      </c>
      <c r="F45" s="16">
        <f>SUM(C45:E45)</f>
        <v>1062.9087053848002</v>
      </c>
    </row>
    <row r="46" spans="2:6" ht="12.75">
      <c r="B46" s="2"/>
      <c r="C46" s="29"/>
      <c r="D46" s="29"/>
      <c r="E46" s="29"/>
      <c r="F46" s="29"/>
    </row>
    <row r="47" spans="2:6" ht="12.75">
      <c r="B47" s="3" t="s">
        <v>24</v>
      </c>
      <c r="C47" s="29"/>
      <c r="D47" s="29"/>
      <c r="E47" s="29"/>
      <c r="F47" s="29"/>
    </row>
    <row r="48" spans="2:6" ht="12.75">
      <c r="B48" s="6" t="s">
        <v>4</v>
      </c>
      <c r="C48" s="29"/>
      <c r="D48" s="29"/>
      <c r="E48" s="29"/>
      <c r="F48" s="29"/>
    </row>
    <row r="49" spans="2:6" ht="12.75">
      <c r="B49" s="2"/>
      <c r="C49" s="29"/>
      <c r="D49" s="29"/>
      <c r="E49" s="29"/>
      <c r="F49" s="29"/>
    </row>
    <row r="50" spans="2:6" ht="12.75">
      <c r="B50" s="3" t="s">
        <v>56</v>
      </c>
      <c r="C50" s="29"/>
      <c r="D50" s="29"/>
      <c r="E50" s="29"/>
      <c r="F50" s="29"/>
    </row>
    <row r="51" spans="2:6" ht="12.75">
      <c r="B51" s="6" t="s">
        <v>13</v>
      </c>
      <c r="C51" s="29"/>
      <c r="D51" s="29"/>
      <c r="E51" s="29"/>
      <c r="F51" s="29"/>
    </row>
    <row r="52" spans="2:6" ht="12.75">
      <c r="B52" s="2"/>
      <c r="C52" s="29"/>
      <c r="D52" s="29"/>
      <c r="E52" s="29"/>
      <c r="F52" s="29"/>
    </row>
    <row r="53" spans="2:6" ht="12.75">
      <c r="B53" s="3" t="s">
        <v>14</v>
      </c>
      <c r="C53" s="29"/>
      <c r="D53" s="29"/>
      <c r="E53" s="29"/>
      <c r="F53" s="29"/>
    </row>
    <row r="54" spans="2:6" ht="12.75">
      <c r="B54" s="3" t="s">
        <v>25</v>
      </c>
      <c r="C54" s="29"/>
      <c r="D54" s="29"/>
      <c r="E54" s="29"/>
      <c r="F54" s="29"/>
    </row>
    <row r="55" spans="2:6" ht="12.75">
      <c r="B55" s="6" t="s">
        <v>26</v>
      </c>
      <c r="C55" s="29">
        <v>785.06637</v>
      </c>
      <c r="D55" s="29">
        <v>15.6042</v>
      </c>
      <c r="E55" s="29">
        <v>0</v>
      </c>
      <c r="F55" s="16">
        <f>SUM(C55:E55)</f>
        <v>800.67057</v>
      </c>
    </row>
    <row r="56" spans="2:6" ht="12.75">
      <c r="B56" s="3" t="s">
        <v>57</v>
      </c>
      <c r="C56" s="29"/>
      <c r="D56" s="29"/>
      <c r="E56" s="29"/>
      <c r="F56" s="29"/>
    </row>
    <row r="57" spans="2:6" ht="12.75">
      <c r="B57" s="6"/>
      <c r="C57" s="29"/>
      <c r="D57" s="29"/>
      <c r="E57" s="29"/>
      <c r="F57" s="29"/>
    </row>
    <row r="58" spans="2:6" ht="12.75">
      <c r="B58" s="6" t="s">
        <v>58</v>
      </c>
      <c r="C58" s="29"/>
      <c r="D58" s="29"/>
      <c r="E58" s="29"/>
      <c r="F58" s="29"/>
    </row>
    <row r="59" spans="2:6" ht="12.75">
      <c r="B59" s="6" t="s">
        <v>59</v>
      </c>
      <c r="C59" s="29"/>
      <c r="D59" s="29"/>
      <c r="E59" s="29"/>
      <c r="F59" s="29">
        <f>+C59+D59</f>
        <v>0</v>
      </c>
    </row>
    <row r="60" spans="2:6" ht="12.75">
      <c r="B60" s="6" t="s">
        <v>60</v>
      </c>
      <c r="C60" s="29">
        <f>(898913.6-265439.96)/1000</f>
        <v>633.4736399999999</v>
      </c>
      <c r="D60" s="29">
        <f>(12938.09+10142.59)/1000</f>
        <v>23.08068</v>
      </c>
      <c r="E60" s="29">
        <f>(0+151.28)/1000</f>
        <v>0.15128</v>
      </c>
      <c r="F60" s="29">
        <f>+C60+D60</f>
        <v>656.55432</v>
      </c>
    </row>
    <row r="61" spans="2:6" ht="12.75">
      <c r="B61" s="6" t="s">
        <v>61</v>
      </c>
      <c r="C61" s="16">
        <f>SUM(C59:C60)</f>
        <v>633.4736399999999</v>
      </c>
      <c r="D61" s="16">
        <f>SUM(D59:D60)</f>
        <v>23.08068</v>
      </c>
      <c r="E61" s="16">
        <f>SUM(E59:E60)</f>
        <v>0.15128</v>
      </c>
      <c r="F61" s="16">
        <f>SUM(C61:E61)</f>
        <v>656.7056</v>
      </c>
    </row>
    <row r="62" spans="2:6" ht="12.75">
      <c r="B62" s="6"/>
      <c r="C62" s="29"/>
      <c r="D62" s="29"/>
      <c r="E62" s="29"/>
      <c r="F62" s="29"/>
    </row>
    <row r="63" spans="2:6" ht="12.75">
      <c r="B63" s="6" t="s">
        <v>15</v>
      </c>
      <c r="C63" s="16">
        <f>+C61+C45+C55</f>
        <v>2481.4487153848004</v>
      </c>
      <c r="D63" s="16">
        <f>+D61+D45+D55</f>
        <v>38.68488</v>
      </c>
      <c r="E63" s="16">
        <f>+E61+E45+E55</f>
        <v>0.15128</v>
      </c>
      <c r="F63" s="16">
        <f>SUM(C63:E63)</f>
        <v>2520.2848753848</v>
      </c>
    </row>
    <row r="64" spans="2:6" ht="12.75">
      <c r="B64" s="6"/>
      <c r="C64" s="29"/>
      <c r="D64" s="29"/>
      <c r="E64" s="29"/>
      <c r="F64" s="29"/>
    </row>
    <row r="65" spans="2:6" ht="12.75">
      <c r="B65" s="6" t="str">
        <f>'נספח 1'!B39</f>
        <v>סך הכל נכסים לסוף תקופה קודמת</v>
      </c>
      <c r="C65" s="16">
        <f>'נספח 1'!C39</f>
        <v>4830753</v>
      </c>
      <c r="D65" s="16">
        <f>'נספח 1'!D39</f>
        <v>98568</v>
      </c>
      <c r="E65" s="16">
        <f>'נספח 1'!E39</f>
        <v>8232</v>
      </c>
      <c r="F65" s="16">
        <f>SUM(C65:E65)</f>
        <v>4937553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נפדנסקי שמעון</cp:lastModifiedBy>
  <cp:lastPrinted>2015-05-12T13:16:53Z</cp:lastPrinted>
  <dcterms:created xsi:type="dcterms:W3CDTF">2008-07-07T10:52:30Z</dcterms:created>
  <dcterms:modified xsi:type="dcterms:W3CDTF">2017-05-22T13:37:38Z</dcterms:modified>
  <cp:category/>
  <cp:version/>
  <cp:contentType/>
  <cp:contentStatus/>
</cp:coreProperties>
</file>